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900"/>
  </bookViews>
  <sheets>
    <sheet name="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1" l="1"/>
  <c r="F56" i="1"/>
  <c r="E56" i="1"/>
  <c r="D56" i="1"/>
  <c r="J55" i="1"/>
  <c r="I55" i="1"/>
  <c r="K55" i="1" s="1"/>
  <c r="K54" i="1"/>
  <c r="I54" i="1"/>
  <c r="H54" i="1"/>
  <c r="L53" i="1"/>
  <c r="I53" i="1"/>
  <c r="H53" i="1"/>
  <c r="J52" i="1"/>
  <c r="J51" i="1"/>
  <c r="I51" i="1"/>
  <c r="K51" i="1" s="1"/>
  <c r="H51" i="1"/>
  <c r="J50" i="1"/>
  <c r="K50" i="1" s="1"/>
  <c r="I50" i="1"/>
  <c r="H50" i="1"/>
  <c r="I49" i="1"/>
  <c r="H49" i="1"/>
  <c r="J48" i="1"/>
  <c r="J47" i="1"/>
  <c r="I47" i="1"/>
  <c r="K47" i="1" s="1"/>
  <c r="H47" i="1"/>
  <c r="J46" i="1"/>
  <c r="K46" i="1" s="1"/>
  <c r="I46" i="1"/>
  <c r="H46" i="1"/>
  <c r="I45" i="1"/>
  <c r="H45" i="1"/>
  <c r="J44" i="1"/>
  <c r="J43" i="1"/>
  <c r="I43" i="1"/>
  <c r="K43" i="1" s="1"/>
  <c r="H43" i="1"/>
  <c r="J42" i="1"/>
  <c r="K42" i="1" s="1"/>
  <c r="I42" i="1"/>
  <c r="H42" i="1"/>
  <c r="I41" i="1"/>
  <c r="H41" i="1"/>
  <c r="I40" i="1"/>
  <c r="K40" i="1" s="1"/>
  <c r="K39" i="1"/>
  <c r="J39" i="1"/>
  <c r="I39" i="1"/>
  <c r="H39" i="1"/>
  <c r="J38" i="1"/>
  <c r="I38" i="1"/>
  <c r="K38" i="1" s="1"/>
  <c r="H37" i="1"/>
  <c r="J36" i="1"/>
  <c r="I36" i="1"/>
  <c r="K36" i="1" s="1"/>
  <c r="K35" i="1"/>
  <c r="J35" i="1"/>
  <c r="I35" i="1"/>
  <c r="H35" i="1"/>
  <c r="J34" i="1"/>
  <c r="I34" i="1"/>
  <c r="K34" i="1" s="1"/>
  <c r="H33" i="1"/>
  <c r="J32" i="1"/>
  <c r="I32" i="1"/>
  <c r="K32" i="1" s="1"/>
  <c r="K31" i="1"/>
  <c r="J31" i="1"/>
  <c r="I31" i="1"/>
  <c r="H31" i="1"/>
  <c r="J30" i="1"/>
  <c r="I30" i="1"/>
  <c r="K30" i="1" s="1"/>
  <c r="H29" i="1"/>
  <c r="J28" i="1"/>
  <c r="I28" i="1"/>
  <c r="K28" i="1" s="1"/>
  <c r="K27" i="1"/>
  <c r="I27" i="1"/>
  <c r="H27" i="1"/>
  <c r="I26" i="1"/>
  <c r="H26" i="1"/>
  <c r="J25" i="1"/>
  <c r="J24" i="1"/>
  <c r="I24" i="1"/>
  <c r="K24" i="1" s="1"/>
  <c r="H24" i="1"/>
  <c r="J23" i="1"/>
  <c r="K23" i="1" s="1"/>
  <c r="I23" i="1"/>
  <c r="H23" i="1"/>
  <c r="H22" i="1"/>
  <c r="J21" i="1"/>
  <c r="I21" i="1"/>
  <c r="K21" i="1" s="1"/>
  <c r="K20" i="1"/>
  <c r="J20" i="1"/>
  <c r="I20" i="1"/>
  <c r="H20" i="1"/>
  <c r="A20" i="1"/>
  <c r="L38" i="1" s="1"/>
  <c r="J19" i="1"/>
  <c r="K19" i="1" s="1"/>
  <c r="I19" i="1"/>
  <c r="H19" i="1"/>
  <c r="L18" i="1"/>
  <c r="I18" i="1"/>
  <c r="H18" i="1"/>
  <c r="J17" i="1"/>
  <c r="J16" i="1"/>
  <c r="I16" i="1"/>
  <c r="K16" i="1" s="1"/>
  <c r="H16" i="1"/>
  <c r="A16" i="1"/>
  <c r="J37" i="1" s="1"/>
  <c r="K15" i="1"/>
  <c r="J15" i="1"/>
  <c r="I15" i="1"/>
  <c r="H15" i="1"/>
  <c r="J14" i="1"/>
  <c r="I14" i="1"/>
  <c r="K14" i="1" s="1"/>
  <c r="J12" i="1"/>
  <c r="I12" i="1"/>
  <c r="K12" i="1" s="1"/>
  <c r="H12" i="1"/>
  <c r="A12" i="1"/>
  <c r="I52" i="1" s="1"/>
  <c r="K52" i="1" s="1"/>
  <c r="K11" i="1"/>
  <c r="I11" i="1"/>
  <c r="H11" i="1"/>
  <c r="L10" i="1"/>
  <c r="I10" i="1"/>
  <c r="H10" i="1"/>
  <c r="J9" i="1"/>
  <c r="K9" i="1" s="1"/>
  <c r="I9" i="1"/>
  <c r="J8" i="1"/>
  <c r="I8" i="1"/>
  <c r="K8" i="1" s="1"/>
  <c r="H8" i="1"/>
  <c r="J7" i="1"/>
  <c r="K7" i="1" s="1"/>
  <c r="I7" i="1"/>
  <c r="H7" i="1"/>
  <c r="L6" i="1"/>
  <c r="I6" i="1"/>
  <c r="H6" i="1"/>
  <c r="A6" i="1"/>
  <c r="H55" i="1" s="1"/>
  <c r="A1" i="1"/>
  <c r="M20" i="1" l="1"/>
  <c r="M31" i="1"/>
  <c r="M35" i="1"/>
  <c r="M42" i="1"/>
  <c r="M10" i="1"/>
  <c r="K26" i="1"/>
  <c r="M37" i="1"/>
  <c r="M55" i="1"/>
  <c r="M24" i="1"/>
  <c r="M39" i="1"/>
  <c r="M46" i="1"/>
  <c r="M12" i="1"/>
  <c r="K49" i="1"/>
  <c r="M19" i="1"/>
  <c r="M43" i="1"/>
  <c r="K10" i="1"/>
  <c r="M54" i="1"/>
  <c r="L22" i="1"/>
  <c r="L26" i="1"/>
  <c r="L41" i="1"/>
  <c r="L45" i="1"/>
  <c r="L49" i="1"/>
  <c r="M49" i="1" s="1"/>
  <c r="L13" i="1"/>
  <c r="L29" i="1"/>
  <c r="M29" i="1" s="1"/>
  <c r="L33" i="1"/>
  <c r="L37" i="1"/>
  <c r="L9" i="1"/>
  <c r="L17" i="1"/>
  <c r="L25" i="1"/>
  <c r="L40" i="1"/>
  <c r="L44" i="1"/>
  <c r="L48" i="1"/>
  <c r="L52" i="1"/>
  <c r="H14" i="1"/>
  <c r="L21" i="1"/>
  <c r="L28" i="1"/>
  <c r="H30" i="1"/>
  <c r="M30" i="1" s="1"/>
  <c r="L32" i="1"/>
  <c r="H34" i="1"/>
  <c r="M34" i="1" s="1"/>
  <c r="L36" i="1"/>
  <c r="H38" i="1"/>
  <c r="M38" i="1" s="1"/>
  <c r="L55" i="1"/>
  <c r="L12" i="1"/>
  <c r="L43" i="1"/>
  <c r="L47" i="1"/>
  <c r="M47" i="1" s="1"/>
  <c r="L51" i="1"/>
  <c r="M51" i="1" s="1"/>
  <c r="L11" i="1"/>
  <c r="M11" i="1" s="1"/>
  <c r="L15" i="1"/>
  <c r="M15" i="1" s="1"/>
  <c r="L20" i="1"/>
  <c r="L31" i="1"/>
  <c r="L39" i="1"/>
  <c r="L54" i="1"/>
  <c r="J6" i="1"/>
  <c r="L7" i="1"/>
  <c r="L56" i="1" s="1"/>
  <c r="H9" i="1"/>
  <c r="M9" i="1" s="1"/>
  <c r="J10" i="1"/>
  <c r="H13" i="1"/>
  <c r="H17" i="1"/>
  <c r="J18" i="1"/>
  <c r="M18" i="1" s="1"/>
  <c r="L19" i="1"/>
  <c r="I22" i="1"/>
  <c r="L23" i="1"/>
  <c r="M23" i="1" s="1"/>
  <c r="H25" i="1"/>
  <c r="J26" i="1"/>
  <c r="I29" i="1"/>
  <c r="I33" i="1"/>
  <c r="I37" i="1"/>
  <c r="K37" i="1" s="1"/>
  <c r="J41" i="1"/>
  <c r="K41" i="1" s="1"/>
  <c r="L42" i="1"/>
  <c r="H44" i="1"/>
  <c r="M44" i="1" s="1"/>
  <c r="J45" i="1"/>
  <c r="K45" i="1" s="1"/>
  <c r="L46" i="1"/>
  <c r="H48" i="1"/>
  <c r="J49" i="1"/>
  <c r="L50" i="1"/>
  <c r="M50" i="1" s="1"/>
  <c r="H52" i="1"/>
  <c r="M52" i="1" s="1"/>
  <c r="J53" i="1"/>
  <c r="M53" i="1" s="1"/>
  <c r="L8" i="1"/>
  <c r="M8" i="1" s="1"/>
  <c r="L16" i="1"/>
  <c r="M16" i="1" s="1"/>
  <c r="L24" i="1"/>
  <c r="L27" i="1"/>
  <c r="M27" i="1" s="1"/>
  <c r="L35" i="1"/>
  <c r="I13" i="1"/>
  <c r="K13" i="1" s="1"/>
  <c r="L14" i="1"/>
  <c r="I17" i="1"/>
  <c r="K17" i="1" s="1"/>
  <c r="H21" i="1"/>
  <c r="M21" i="1" s="1"/>
  <c r="I25" i="1"/>
  <c r="K25" i="1" s="1"/>
  <c r="H28" i="1"/>
  <c r="J29" i="1"/>
  <c r="L30" i="1"/>
  <c r="H32" i="1"/>
  <c r="J33" i="1"/>
  <c r="L34" i="1"/>
  <c r="H36" i="1"/>
  <c r="M36" i="1" s="1"/>
  <c r="H40" i="1"/>
  <c r="M40" i="1" s="1"/>
  <c r="I44" i="1"/>
  <c r="K44" i="1" s="1"/>
  <c r="I48" i="1"/>
  <c r="K48" i="1" s="1"/>
  <c r="M25" i="1" l="1"/>
  <c r="J56" i="1"/>
  <c r="M7" i="1"/>
  <c r="M32" i="1"/>
  <c r="K33" i="1"/>
  <c r="M17" i="1"/>
  <c r="M14" i="1"/>
  <c r="M45" i="1"/>
  <c r="K53" i="1"/>
  <c r="K18" i="1"/>
  <c r="M48" i="1"/>
  <c r="K29" i="1"/>
  <c r="M13" i="1"/>
  <c r="I56" i="1"/>
  <c r="H56" i="1"/>
  <c r="M41" i="1"/>
  <c r="K6" i="1"/>
  <c r="M28" i="1"/>
  <c r="M26" i="1"/>
  <c r="M33" i="1"/>
  <c r="K22" i="1"/>
  <c r="M22" i="1"/>
  <c r="M6" i="1"/>
  <c r="K56" i="1" l="1"/>
  <c r="M56" i="1"/>
  <c r="L58" i="1" s="1"/>
</calcChain>
</file>

<file path=xl/sharedStrings.xml><?xml version="1.0" encoding="utf-8"?>
<sst xmlns="http://schemas.openxmlformats.org/spreadsheetml/2006/main" count="40" uniqueCount="26">
  <si>
    <t>SIRA</t>
  </si>
  <si>
    <t>ADA</t>
  </si>
  <si>
    <t>KONUT</t>
  </si>
  <si>
    <t>ASANSÖR</t>
  </si>
  <si>
    <t>T.Y.Y. M2</t>
  </si>
  <si>
    <t>T.Y.Y. KATILIM</t>
  </si>
  <si>
    <t>T.Y.Y. UYDU</t>
  </si>
  <si>
    <t xml:space="preserve">T.Y.Y. </t>
  </si>
  <si>
    <t>AYLIK TOPLAM</t>
  </si>
  <si>
    <t>TL/M2/AY</t>
  </si>
  <si>
    <t>KULLANAN</t>
  </si>
  <si>
    <t>KATILIM</t>
  </si>
  <si>
    <t>KATILIM PAYI</t>
  </si>
  <si>
    <t>NO</t>
  </si>
  <si>
    <t>SAYISI</t>
  </si>
  <si>
    <t>M2</t>
  </si>
  <si>
    <t>PAYI</t>
  </si>
  <si>
    <t>(UYDU HARİÇ)</t>
  </si>
  <si>
    <t>TOPLAMI</t>
  </si>
  <si>
    <t>TL/KONUT/AY</t>
  </si>
  <si>
    <t>UYDU HARİÇ</t>
  </si>
  <si>
    <t>UYDU GİDERİ</t>
  </si>
  <si>
    <t>TL/AS.KNT/AY</t>
  </si>
  <si>
    <t>TOPLAM</t>
  </si>
  <si>
    <t>YILLIK TOPLAM KATILIM PAYI</t>
  </si>
  <si>
    <t>17629, 17649, 17644, 17662, 17705 ve 17631 ada uydudan yararlanmadıkları için bütçede uydu merkezine konulan 15.000,00-TL demirbaş - sözleşme gideri ve 8.000,00-TL elektrik giderleri katılım payından düşülerek diğer adalara yansıtılmıştır.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</si>
</sst>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charset val="162"/>
    </font>
    <font>
      <b/>
      <sz val="12"/>
      <color indexed="10"/>
      <name val="Tahoma"/>
      <family val="2"/>
    </font>
    <font>
      <sz val="11"/>
      <name val="Tahoma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name val="Tahoma"/>
      <family val="2"/>
    </font>
    <font>
      <b/>
      <sz val="11"/>
      <color indexed="9"/>
      <name val="Arial"/>
      <family val="2"/>
      <charset val="162"/>
    </font>
    <font>
      <sz val="12"/>
      <name val="Arial"/>
      <family val="2"/>
      <charset val="162"/>
    </font>
    <font>
      <sz val="11"/>
      <name val="Arial"/>
      <family val="2"/>
      <charset val="162"/>
    </font>
    <font>
      <sz val="12.5"/>
      <name val="Arial"/>
      <family val="2"/>
      <charset val="162"/>
    </font>
    <font>
      <b/>
      <sz val="12"/>
      <name val="Arial"/>
      <family val="2"/>
      <charset val="162"/>
    </font>
    <font>
      <b/>
      <sz val="12.5"/>
      <name val="Arial"/>
      <family val="2"/>
      <charset val="162"/>
    </font>
    <font>
      <sz val="8"/>
      <name val="Tahoma"/>
      <family val="2"/>
    </font>
    <font>
      <b/>
      <sz val="10.5"/>
      <color indexed="9"/>
      <name val="Arial"/>
      <family val="2"/>
      <charset val="162"/>
    </font>
    <font>
      <b/>
      <sz val="11.5"/>
      <color indexed="9"/>
      <name val="Arial"/>
      <family val="2"/>
      <charset val="162"/>
    </font>
    <font>
      <b/>
      <sz val="11"/>
      <name val="Tahoma"/>
      <family val="2"/>
    </font>
    <font>
      <b/>
      <sz val="12"/>
      <color indexed="9"/>
      <name val="Arial"/>
      <family val="2"/>
      <charset val="162"/>
    </font>
    <font>
      <b/>
      <sz val="13"/>
      <name val="Tahoma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26"/>
      </patternFill>
    </fill>
  </fills>
  <borders count="1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2" fillId="0" borderId="0" xfId="0" applyNumberFormat="1" applyFont="1" applyFill="1" applyAlignment="1">
      <alignment wrapText="1"/>
    </xf>
    <xf numFmtId="0" fontId="3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4" fontId="8" fillId="4" borderId="7" xfId="0" applyNumberFormat="1" applyFont="1" applyFill="1" applyBorder="1" applyAlignment="1">
      <alignment vertical="center"/>
    </xf>
    <xf numFmtId="4" fontId="9" fillId="4" borderId="6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4" fontId="11" fillId="4" borderId="6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3" fillId="2" borderId="10" xfId="0" applyFont="1" applyFill="1" applyBorder="1" applyAlignment="1">
      <alignment vertical="center"/>
    </xf>
    <xf numFmtId="3" fontId="14" fillId="2" borderId="11" xfId="0" applyNumberFormat="1" applyFont="1" applyFill="1" applyBorder="1" applyAlignment="1">
      <alignment horizontal="center" vertical="center"/>
    </xf>
    <xf numFmtId="4" fontId="14" fillId="2" borderId="11" xfId="0" applyNumberFormat="1" applyFont="1" applyFill="1" applyBorder="1" applyAlignment="1">
      <alignment horizontal="right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12" xfId="0" quotePrefix="1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4" fontId="16" fillId="2" borderId="10" xfId="0" applyNumberFormat="1" applyFont="1" applyFill="1" applyBorder="1" applyAlignment="1">
      <alignment horizontal="right" vertical="center"/>
    </xf>
    <xf numFmtId="4" fontId="16" fillId="2" borderId="1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geler\Nihat\Butce\2015%20-%202016\KES&#304;NLE&#350;EN%20BUTCE_4%20(29%20ve%204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17621"/>
      <sheetName val="17622"/>
      <sheetName val="17623"/>
      <sheetName val="17624"/>
      <sheetName val="17625"/>
      <sheetName val="17629"/>
      <sheetName val="17630"/>
      <sheetName val="17631"/>
      <sheetName val="17632"/>
      <sheetName val="17633"/>
      <sheetName val="17634"/>
      <sheetName val="17635"/>
      <sheetName val="17636"/>
      <sheetName val="17637"/>
      <sheetName val="17638"/>
      <sheetName val="17639"/>
      <sheetName val="17644"/>
      <sheetName val="17645"/>
      <sheetName val="17646"/>
      <sheetName val="17647"/>
      <sheetName val="17648"/>
      <sheetName val="17649"/>
      <sheetName val="17650"/>
      <sheetName val="17651"/>
      <sheetName val="17652"/>
      <sheetName val="17653"/>
      <sheetName val="17654"/>
      <sheetName val="17655"/>
      <sheetName val="17656"/>
      <sheetName val="17657"/>
      <sheetName val="17658"/>
      <sheetName val="17659"/>
      <sheetName val="17660"/>
      <sheetName val="17661"/>
      <sheetName val="17662"/>
      <sheetName val="17665"/>
      <sheetName val="17666"/>
      <sheetName val="17669"/>
      <sheetName val="17670"/>
      <sheetName val="17671"/>
      <sheetName val="17672"/>
      <sheetName val="17673"/>
      <sheetName val="17674"/>
      <sheetName val="17675"/>
      <sheetName val="17688"/>
      <sheetName val="17689"/>
      <sheetName val="17703"/>
      <sheetName val="17704"/>
      <sheetName val="17705"/>
      <sheetName val="17711"/>
    </sheetNames>
    <sheetDataSet>
      <sheetData sheetId="0">
        <row r="11">
          <cell r="B11" t="str">
            <v>01/09/2015 - 31/08/2016</v>
          </cell>
        </row>
        <row r="17">
          <cell r="B17">
            <v>290093</v>
          </cell>
          <cell r="C17">
            <v>4038</v>
          </cell>
          <cell r="D17">
            <v>60</v>
          </cell>
          <cell r="E17">
            <v>12</v>
          </cell>
        </row>
      </sheetData>
      <sheetData sheetId="1">
        <row r="6">
          <cell r="D6">
            <v>0</v>
          </cell>
        </row>
        <row r="10">
          <cell r="H10">
            <v>0</v>
          </cell>
        </row>
        <row r="11">
          <cell r="D11">
            <v>551941.16</v>
          </cell>
        </row>
        <row r="18">
          <cell r="H18">
            <v>251384.63</v>
          </cell>
        </row>
        <row r="32">
          <cell r="D32">
            <v>22441.16</v>
          </cell>
        </row>
        <row r="34">
          <cell r="D34">
            <v>33121.79</v>
          </cell>
        </row>
        <row r="36">
          <cell r="H36">
            <v>721.79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N59"/>
  <sheetViews>
    <sheetView showGridLines="0" tabSelected="1" workbookViewId="0">
      <selection sqref="A1:N59"/>
    </sheetView>
  </sheetViews>
  <sheetFormatPr defaultRowHeight="12.75" x14ac:dyDescent="0.2"/>
  <cols>
    <col min="1" max="1" width="13.7109375" style="3" customWidth="1"/>
    <col min="2" max="2" width="6.7109375" style="3" customWidth="1"/>
    <col min="3" max="4" width="9.140625" style="3"/>
    <col min="5" max="5" width="8.7109375" style="3" customWidth="1"/>
    <col min="6" max="6" width="10.140625" style="3" bestFit="1" customWidth="1"/>
    <col min="7" max="7" width="9.7109375" style="3" customWidth="1"/>
    <col min="8" max="8" width="13.7109375" style="3" hidden="1" customWidth="1"/>
    <col min="9" max="9" width="13.7109375" style="3" customWidth="1"/>
    <col min="10" max="11" width="12.7109375" style="3" customWidth="1"/>
    <col min="12" max="12" width="11.7109375" style="3" customWidth="1"/>
    <col min="13" max="13" width="13.7109375" style="3" customWidth="1"/>
    <col min="14" max="14" width="1.42578125" style="4" customWidth="1"/>
    <col min="15" max="16384" width="9.140625" style="4"/>
  </cols>
  <sheetData>
    <row r="1" spans="1:13" s="2" customFormat="1" ht="35.1" customHeight="1" x14ac:dyDescent="0.2">
      <c r="A1" s="1" t="str">
        <f>'[1]1'!B11 &amp; " DÖNEMİ ERYAMAN IV. ETAP TOPLU YAPI YÖNETİMİ KESİNLEŞEN İŞLETME BÜTÇESİ KATILIM PAYI HESAPLAMA TABLOSU"</f>
        <v>01/09/2015 - 31/08/2016 DÖNEMİ ERYAMAN IV. ETAP TOPLU YAPI YÖNETİMİ KESİNLEŞEN İŞLETME BÜTÇESİ KATILIM PAYI HESAPLAMA TABLOSU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5.25" customHeight="1" x14ac:dyDescent="0.2"/>
    <row r="3" spans="1:13" ht="18" customHeight="1" x14ac:dyDescent="0.2">
      <c r="A3" s="4"/>
      <c r="B3" s="5" t="s">
        <v>0</v>
      </c>
      <c r="C3" s="5" t="s">
        <v>1</v>
      </c>
      <c r="D3" s="5" t="s">
        <v>2</v>
      </c>
      <c r="E3" s="5" t="s">
        <v>3</v>
      </c>
      <c r="F3" s="5" t="s">
        <v>3</v>
      </c>
      <c r="G3" s="5" t="s">
        <v>1</v>
      </c>
      <c r="H3" s="5" t="s">
        <v>4</v>
      </c>
      <c r="I3" s="5" t="s">
        <v>5</v>
      </c>
      <c r="J3" s="5" t="s">
        <v>6</v>
      </c>
      <c r="K3" s="5" t="s">
        <v>7</v>
      </c>
      <c r="L3" s="5" t="s">
        <v>3</v>
      </c>
      <c r="M3" s="5" t="s">
        <v>8</v>
      </c>
    </row>
    <row r="4" spans="1:13" ht="18" customHeight="1" x14ac:dyDescent="0.2">
      <c r="A4" s="6" t="s">
        <v>9</v>
      </c>
      <c r="B4" s="7"/>
      <c r="C4" s="7"/>
      <c r="D4" s="7"/>
      <c r="E4" s="7"/>
      <c r="F4" s="7" t="s">
        <v>10</v>
      </c>
      <c r="G4" s="7"/>
      <c r="H4" s="7" t="s">
        <v>11</v>
      </c>
      <c r="I4" s="7" t="s">
        <v>12</v>
      </c>
      <c r="J4" s="7" t="s">
        <v>11</v>
      </c>
      <c r="K4" s="7" t="s">
        <v>12</v>
      </c>
      <c r="L4" s="7" t="s">
        <v>11</v>
      </c>
      <c r="M4" s="7" t="s">
        <v>11</v>
      </c>
    </row>
    <row r="5" spans="1:13" ht="18" customHeight="1" x14ac:dyDescent="0.2">
      <c r="A5" s="8"/>
      <c r="B5" s="9" t="s">
        <v>13</v>
      </c>
      <c r="C5" s="9" t="s">
        <v>13</v>
      </c>
      <c r="D5" s="9" t="s">
        <v>14</v>
      </c>
      <c r="E5" s="9" t="s">
        <v>14</v>
      </c>
      <c r="F5" s="9" t="s">
        <v>2</v>
      </c>
      <c r="G5" s="9" t="s">
        <v>15</v>
      </c>
      <c r="H5" s="9" t="s">
        <v>16</v>
      </c>
      <c r="I5" s="9" t="s">
        <v>17</v>
      </c>
      <c r="J5" s="9" t="s">
        <v>16</v>
      </c>
      <c r="K5" s="9" t="s">
        <v>18</v>
      </c>
      <c r="L5" s="9" t="s">
        <v>16</v>
      </c>
      <c r="M5" s="9" t="s">
        <v>16</v>
      </c>
    </row>
    <row r="6" spans="1:13" s="15" customFormat="1" ht="18" customHeight="1" x14ac:dyDescent="0.2">
      <c r="A6" s="10">
        <f>('[1]2'!D6-'[1]2'!H10)/'[1]1'!B17/'[1]1'!E17</f>
        <v>0</v>
      </c>
      <c r="B6" s="11">
        <v>1</v>
      </c>
      <c r="C6" s="11">
        <v>17621</v>
      </c>
      <c r="D6" s="11">
        <v>84</v>
      </c>
      <c r="E6" s="11">
        <v>0</v>
      </c>
      <c r="F6" s="11">
        <v>24</v>
      </c>
      <c r="G6" s="12">
        <v>6057</v>
      </c>
      <c r="H6" s="13">
        <f>G6*$A$6</f>
        <v>0</v>
      </c>
      <c r="I6" s="14">
        <f>D6*$A$12</f>
        <v>482.1217409608717</v>
      </c>
      <c r="J6" s="14">
        <f>D6*$A$16</f>
        <v>44.450514997170337</v>
      </c>
      <c r="K6" s="14">
        <f>I6+J6</f>
        <v>526.57225595804209</v>
      </c>
      <c r="L6" s="14">
        <f t="shared" ref="L6:L55" si="0">E6*$A$20</f>
        <v>0</v>
      </c>
      <c r="M6" s="14">
        <f>H6+I6+L6+J6</f>
        <v>526.57225595804209</v>
      </c>
    </row>
    <row r="7" spans="1:13" s="15" customFormat="1" ht="18" customHeight="1" x14ac:dyDescent="0.2">
      <c r="A7" s="16"/>
      <c r="B7" s="17">
        <v>2</v>
      </c>
      <c r="C7" s="17">
        <v>17622</v>
      </c>
      <c r="D7" s="17">
        <v>82</v>
      </c>
      <c r="E7" s="17">
        <v>0</v>
      </c>
      <c r="F7" s="17">
        <v>29</v>
      </c>
      <c r="G7" s="18">
        <v>5946</v>
      </c>
      <c r="H7" s="13">
        <f t="shared" ref="H7:H55" si="1">G7*$A$6</f>
        <v>0</v>
      </c>
      <c r="I7" s="14">
        <f t="shared" ref="I7:I55" si="2">D7*$A$12</f>
        <v>470.64265189037474</v>
      </c>
      <c r="J7" s="14">
        <f t="shared" ref="J7:J55" si="3">D7*$A$16</f>
        <v>43.392169401999617</v>
      </c>
      <c r="K7" s="14">
        <f t="shared" ref="K7:K55" si="4">I7+J7</f>
        <v>514.03482129237432</v>
      </c>
      <c r="L7" s="14">
        <f t="shared" si="0"/>
        <v>0</v>
      </c>
      <c r="M7" s="14">
        <f t="shared" ref="M7:M55" si="5">H7+I7+L7+J7</f>
        <v>514.03482129237432</v>
      </c>
    </row>
    <row r="8" spans="1:13" s="15" customFormat="1" ht="18" customHeight="1" x14ac:dyDescent="0.2">
      <c r="A8" s="16"/>
      <c r="B8" s="17">
        <v>3</v>
      </c>
      <c r="C8" s="17">
        <v>17623</v>
      </c>
      <c r="D8" s="17">
        <v>78</v>
      </c>
      <c r="E8" s="19">
        <v>2</v>
      </c>
      <c r="F8" s="17">
        <v>24</v>
      </c>
      <c r="G8" s="18">
        <v>5656</v>
      </c>
      <c r="H8" s="13">
        <f t="shared" si="1"/>
        <v>0</v>
      </c>
      <c r="I8" s="14">
        <f t="shared" si="2"/>
        <v>447.68447374938086</v>
      </c>
      <c r="J8" s="14">
        <f t="shared" si="3"/>
        <v>41.275478211658175</v>
      </c>
      <c r="K8" s="14">
        <f t="shared" si="4"/>
        <v>488.95995196103905</v>
      </c>
      <c r="L8" s="14">
        <f t="shared" si="0"/>
        <v>90</v>
      </c>
      <c r="M8" s="14">
        <f t="shared" si="5"/>
        <v>578.95995196103911</v>
      </c>
    </row>
    <row r="9" spans="1:13" s="15" customFormat="1" ht="18" customHeight="1" x14ac:dyDescent="0.2">
      <c r="A9" s="20"/>
      <c r="B9" s="17">
        <v>4</v>
      </c>
      <c r="C9" s="17">
        <v>17624</v>
      </c>
      <c r="D9" s="17">
        <v>82</v>
      </c>
      <c r="E9" s="19">
        <v>6</v>
      </c>
      <c r="F9" s="17">
        <v>54</v>
      </c>
      <c r="G9" s="18">
        <v>5980</v>
      </c>
      <c r="H9" s="13">
        <f t="shared" si="1"/>
        <v>0</v>
      </c>
      <c r="I9" s="14">
        <f t="shared" si="2"/>
        <v>470.64265189037474</v>
      </c>
      <c r="J9" s="14">
        <f t="shared" si="3"/>
        <v>43.392169401999617</v>
      </c>
      <c r="K9" s="14">
        <f t="shared" si="4"/>
        <v>514.03482129237432</v>
      </c>
      <c r="L9" s="14">
        <f t="shared" si="0"/>
        <v>270</v>
      </c>
      <c r="M9" s="14">
        <f t="shared" si="5"/>
        <v>784.03482129237432</v>
      </c>
    </row>
    <row r="10" spans="1:13" s="15" customFormat="1" ht="18" customHeight="1" x14ac:dyDescent="0.2">
      <c r="A10" s="21" t="s">
        <v>19</v>
      </c>
      <c r="B10" s="17">
        <v>5</v>
      </c>
      <c r="C10" s="17">
        <v>17625</v>
      </c>
      <c r="D10" s="17">
        <v>89</v>
      </c>
      <c r="E10" s="17">
        <v>0</v>
      </c>
      <c r="F10" s="17">
        <v>61</v>
      </c>
      <c r="G10" s="18">
        <v>6459</v>
      </c>
      <c r="H10" s="13">
        <f t="shared" si="1"/>
        <v>0</v>
      </c>
      <c r="I10" s="14">
        <f t="shared" si="2"/>
        <v>510.81946363711404</v>
      </c>
      <c r="J10" s="14">
        <f t="shared" si="3"/>
        <v>47.096378985097147</v>
      </c>
      <c r="K10" s="14">
        <f t="shared" si="4"/>
        <v>557.91584262221113</v>
      </c>
      <c r="L10" s="14">
        <f t="shared" si="0"/>
        <v>0</v>
      </c>
      <c r="M10" s="14">
        <f t="shared" si="5"/>
        <v>557.91584262221113</v>
      </c>
    </row>
    <row r="11" spans="1:13" s="15" customFormat="1" ht="18" customHeight="1" x14ac:dyDescent="0.2">
      <c r="A11" s="22" t="s">
        <v>20</v>
      </c>
      <c r="B11" s="17">
        <v>6</v>
      </c>
      <c r="C11" s="17">
        <v>17629</v>
      </c>
      <c r="D11" s="17">
        <v>82</v>
      </c>
      <c r="E11" s="19">
        <v>2</v>
      </c>
      <c r="F11" s="17">
        <v>24</v>
      </c>
      <c r="G11" s="18">
        <v>5924</v>
      </c>
      <c r="H11" s="13">
        <f t="shared" si="1"/>
        <v>0</v>
      </c>
      <c r="I11" s="14">
        <f t="shared" si="2"/>
        <v>470.64265189037474</v>
      </c>
      <c r="J11" s="23">
        <v>0</v>
      </c>
      <c r="K11" s="14">
        <f t="shared" si="4"/>
        <v>470.64265189037474</v>
      </c>
      <c r="L11" s="14">
        <f t="shared" si="0"/>
        <v>90</v>
      </c>
      <c r="M11" s="14">
        <f t="shared" si="5"/>
        <v>560.64265189037474</v>
      </c>
    </row>
    <row r="12" spans="1:13" s="15" customFormat="1" ht="18" customHeight="1" x14ac:dyDescent="0.2">
      <c r="A12" s="10">
        <f>((('[1]2'!D11-'[1]2'!D32)-('[1]2'!H18-'[1]2'!H27))/'[1]1'!C17/'[1]1'!E17)</f>
        <v>5.7395445352484726</v>
      </c>
      <c r="B12" s="17">
        <v>7</v>
      </c>
      <c r="C12" s="17">
        <v>17630</v>
      </c>
      <c r="D12" s="17">
        <v>78</v>
      </c>
      <c r="E12" s="19">
        <v>2</v>
      </c>
      <c r="F12" s="17">
        <v>24</v>
      </c>
      <c r="G12" s="18">
        <v>5625</v>
      </c>
      <c r="H12" s="13">
        <f t="shared" si="1"/>
        <v>0</v>
      </c>
      <c r="I12" s="14">
        <f t="shared" si="2"/>
        <v>447.68447374938086</v>
      </c>
      <c r="J12" s="14">
        <f t="shared" si="3"/>
        <v>41.275478211658175</v>
      </c>
      <c r="K12" s="14">
        <f t="shared" si="4"/>
        <v>488.95995196103905</v>
      </c>
      <c r="L12" s="14">
        <f t="shared" si="0"/>
        <v>90</v>
      </c>
      <c r="M12" s="14">
        <f t="shared" si="5"/>
        <v>578.95995196103911</v>
      </c>
    </row>
    <row r="13" spans="1:13" s="15" customFormat="1" ht="18" customHeight="1" x14ac:dyDescent="0.2">
      <c r="A13" s="20"/>
      <c r="B13" s="17">
        <v>8</v>
      </c>
      <c r="C13" s="17">
        <v>17631</v>
      </c>
      <c r="D13" s="17">
        <v>88</v>
      </c>
      <c r="E13" s="17">
        <v>0</v>
      </c>
      <c r="F13" s="17">
        <v>24</v>
      </c>
      <c r="G13" s="18">
        <v>6383</v>
      </c>
      <c r="H13" s="13">
        <f t="shared" si="1"/>
        <v>0</v>
      </c>
      <c r="I13" s="14">
        <f t="shared" si="2"/>
        <v>505.07991910186558</v>
      </c>
      <c r="J13" s="23">
        <v>0</v>
      </c>
      <c r="K13" s="14">
        <f t="shared" si="4"/>
        <v>505.07991910186558</v>
      </c>
      <c r="L13" s="14">
        <f t="shared" si="0"/>
        <v>0</v>
      </c>
      <c r="M13" s="14">
        <f t="shared" si="5"/>
        <v>505.07991910186558</v>
      </c>
    </row>
    <row r="14" spans="1:13" s="15" customFormat="1" ht="18" customHeight="1" x14ac:dyDescent="0.2">
      <c r="A14" s="21" t="s">
        <v>19</v>
      </c>
      <c r="B14" s="17">
        <v>9</v>
      </c>
      <c r="C14" s="17">
        <v>17632</v>
      </c>
      <c r="D14" s="17">
        <v>80</v>
      </c>
      <c r="E14" s="17">
        <v>0</v>
      </c>
      <c r="F14" s="17">
        <v>29</v>
      </c>
      <c r="G14" s="18">
        <v>5812</v>
      </c>
      <c r="H14" s="13">
        <f t="shared" si="1"/>
        <v>0</v>
      </c>
      <c r="I14" s="14">
        <f t="shared" si="2"/>
        <v>459.16356281987782</v>
      </c>
      <c r="J14" s="14">
        <f t="shared" si="3"/>
        <v>42.333823806828896</v>
      </c>
      <c r="K14" s="14">
        <f t="shared" si="4"/>
        <v>501.49738662670671</v>
      </c>
      <c r="L14" s="14">
        <f t="shared" si="0"/>
        <v>0</v>
      </c>
      <c r="M14" s="14">
        <f t="shared" si="5"/>
        <v>501.49738662670671</v>
      </c>
    </row>
    <row r="15" spans="1:13" s="15" customFormat="1" ht="18" customHeight="1" x14ac:dyDescent="0.2">
      <c r="A15" s="22" t="s">
        <v>21</v>
      </c>
      <c r="B15" s="17">
        <v>10</v>
      </c>
      <c r="C15" s="17">
        <v>17633</v>
      </c>
      <c r="D15" s="17">
        <v>78</v>
      </c>
      <c r="E15" s="19">
        <v>4</v>
      </c>
      <c r="F15" s="17">
        <v>58</v>
      </c>
      <c r="G15" s="18">
        <v>5752</v>
      </c>
      <c r="H15" s="13">
        <f t="shared" si="1"/>
        <v>0</v>
      </c>
      <c r="I15" s="14">
        <f t="shared" si="2"/>
        <v>447.68447374938086</v>
      </c>
      <c r="J15" s="14">
        <f t="shared" si="3"/>
        <v>41.275478211658175</v>
      </c>
      <c r="K15" s="14">
        <f t="shared" si="4"/>
        <v>488.95995196103905</v>
      </c>
      <c r="L15" s="14">
        <f t="shared" si="0"/>
        <v>180</v>
      </c>
      <c r="M15" s="14">
        <f t="shared" si="5"/>
        <v>668.95995196103911</v>
      </c>
    </row>
    <row r="16" spans="1:13" s="15" customFormat="1" ht="18" customHeight="1" x14ac:dyDescent="0.2">
      <c r="A16" s="10">
        <f>('[1]2'!D32-'[1]2'!H27)/('[1]1'!C17-82-80-80-86-88-88)/'[1]1'!E17</f>
        <v>0.52917279758536118</v>
      </c>
      <c r="B16" s="17">
        <v>11</v>
      </c>
      <c r="C16" s="17">
        <v>17634</v>
      </c>
      <c r="D16" s="17">
        <v>84</v>
      </c>
      <c r="E16" s="17">
        <v>0</v>
      </c>
      <c r="F16" s="17">
        <v>58</v>
      </c>
      <c r="G16" s="18">
        <v>6224</v>
      </c>
      <c r="H16" s="13">
        <f t="shared" si="1"/>
        <v>0</v>
      </c>
      <c r="I16" s="14">
        <f t="shared" si="2"/>
        <v>482.1217409608717</v>
      </c>
      <c r="J16" s="14">
        <f t="shared" si="3"/>
        <v>44.450514997170337</v>
      </c>
      <c r="K16" s="14">
        <f t="shared" si="4"/>
        <v>526.57225595804209</v>
      </c>
      <c r="L16" s="14">
        <f t="shared" si="0"/>
        <v>0</v>
      </c>
      <c r="M16" s="14">
        <f t="shared" si="5"/>
        <v>526.57225595804209</v>
      </c>
    </row>
    <row r="17" spans="1:13" s="15" customFormat="1" ht="18" customHeight="1" x14ac:dyDescent="0.2">
      <c r="B17" s="17">
        <v>12</v>
      </c>
      <c r="C17" s="17">
        <v>17635</v>
      </c>
      <c r="D17" s="17">
        <v>82</v>
      </c>
      <c r="E17" s="17">
        <v>0</v>
      </c>
      <c r="F17" s="17">
        <v>58</v>
      </c>
      <c r="G17" s="18">
        <v>6050</v>
      </c>
      <c r="H17" s="13">
        <f t="shared" si="1"/>
        <v>0</v>
      </c>
      <c r="I17" s="14">
        <f t="shared" si="2"/>
        <v>470.64265189037474</v>
      </c>
      <c r="J17" s="14">
        <f t="shared" si="3"/>
        <v>43.392169401999617</v>
      </c>
      <c r="K17" s="14">
        <f t="shared" si="4"/>
        <v>514.03482129237432</v>
      </c>
      <c r="L17" s="14">
        <f t="shared" si="0"/>
        <v>0</v>
      </c>
      <c r="M17" s="14">
        <f t="shared" si="5"/>
        <v>514.03482129237432</v>
      </c>
    </row>
    <row r="18" spans="1:13" s="15" customFormat="1" ht="18" customHeight="1" x14ac:dyDescent="0.2">
      <c r="A18" s="21" t="s">
        <v>22</v>
      </c>
      <c r="B18" s="17">
        <v>13</v>
      </c>
      <c r="C18" s="17">
        <v>17636</v>
      </c>
      <c r="D18" s="17">
        <v>82</v>
      </c>
      <c r="E18" s="17">
        <v>0</v>
      </c>
      <c r="F18" s="17">
        <v>58</v>
      </c>
      <c r="G18" s="18">
        <v>6050</v>
      </c>
      <c r="H18" s="13">
        <f t="shared" si="1"/>
        <v>0</v>
      </c>
      <c r="I18" s="14">
        <f t="shared" si="2"/>
        <v>470.64265189037474</v>
      </c>
      <c r="J18" s="14">
        <f t="shared" si="3"/>
        <v>43.392169401999617</v>
      </c>
      <c r="K18" s="14">
        <f t="shared" si="4"/>
        <v>514.03482129237432</v>
      </c>
      <c r="L18" s="14">
        <f t="shared" si="0"/>
        <v>0</v>
      </c>
      <c r="M18" s="14">
        <f t="shared" si="5"/>
        <v>514.03482129237432</v>
      </c>
    </row>
    <row r="19" spans="1:13" s="15" customFormat="1" ht="18" customHeight="1" x14ac:dyDescent="0.2">
      <c r="A19" s="22"/>
      <c r="B19" s="17">
        <v>14</v>
      </c>
      <c r="C19" s="17">
        <v>17637</v>
      </c>
      <c r="D19" s="17">
        <v>78</v>
      </c>
      <c r="E19" s="17">
        <v>0</v>
      </c>
      <c r="F19" s="17">
        <v>58</v>
      </c>
      <c r="G19" s="18">
        <v>5752</v>
      </c>
      <c r="H19" s="13">
        <f t="shared" si="1"/>
        <v>0</v>
      </c>
      <c r="I19" s="14">
        <f t="shared" si="2"/>
        <v>447.68447374938086</v>
      </c>
      <c r="J19" s="14">
        <f t="shared" si="3"/>
        <v>41.275478211658175</v>
      </c>
      <c r="K19" s="14">
        <f t="shared" si="4"/>
        <v>488.95995196103905</v>
      </c>
      <c r="L19" s="14">
        <f t="shared" si="0"/>
        <v>0</v>
      </c>
      <c r="M19" s="14">
        <f t="shared" si="5"/>
        <v>488.95995196103905</v>
      </c>
    </row>
    <row r="20" spans="1:13" s="15" customFormat="1" ht="18" customHeight="1" x14ac:dyDescent="0.2">
      <c r="A20" s="10">
        <f>(('[1]2'!D34+'[1]2'!D33)-'[1]2'!H36)/'[1]1'!D17/'[1]1'!E17</f>
        <v>45</v>
      </c>
      <c r="B20" s="17">
        <v>15</v>
      </c>
      <c r="C20" s="17">
        <v>17638</v>
      </c>
      <c r="D20" s="17">
        <v>78</v>
      </c>
      <c r="E20" s="19">
        <v>4</v>
      </c>
      <c r="F20" s="17">
        <v>58</v>
      </c>
      <c r="G20" s="18">
        <v>5752</v>
      </c>
      <c r="H20" s="13">
        <f t="shared" si="1"/>
        <v>0</v>
      </c>
      <c r="I20" s="14">
        <f t="shared" si="2"/>
        <v>447.68447374938086</v>
      </c>
      <c r="J20" s="14">
        <f t="shared" si="3"/>
        <v>41.275478211658175</v>
      </c>
      <c r="K20" s="14">
        <f t="shared" si="4"/>
        <v>488.95995196103905</v>
      </c>
      <c r="L20" s="14">
        <f t="shared" si="0"/>
        <v>180</v>
      </c>
      <c r="M20" s="14">
        <f t="shared" si="5"/>
        <v>668.95995196103911</v>
      </c>
    </row>
    <row r="21" spans="1:13" s="15" customFormat="1" ht="18" customHeight="1" x14ac:dyDescent="0.2">
      <c r="A21" s="24"/>
      <c r="B21" s="17">
        <v>16</v>
      </c>
      <c r="C21" s="17">
        <v>17639</v>
      </c>
      <c r="D21" s="17">
        <v>76</v>
      </c>
      <c r="E21" s="19">
        <v>4</v>
      </c>
      <c r="F21" s="17">
        <v>58</v>
      </c>
      <c r="G21" s="18">
        <v>5578</v>
      </c>
      <c r="H21" s="13">
        <f t="shared" si="1"/>
        <v>0</v>
      </c>
      <c r="I21" s="14">
        <f t="shared" si="2"/>
        <v>436.20538467888395</v>
      </c>
      <c r="J21" s="14">
        <f t="shared" si="3"/>
        <v>40.217132616487447</v>
      </c>
      <c r="K21" s="14">
        <f t="shared" si="4"/>
        <v>476.42251729537139</v>
      </c>
      <c r="L21" s="14">
        <f t="shared" si="0"/>
        <v>180</v>
      </c>
      <c r="M21" s="14">
        <f t="shared" si="5"/>
        <v>656.42251729537145</v>
      </c>
    </row>
    <row r="22" spans="1:13" s="15" customFormat="1" ht="18" customHeight="1" x14ac:dyDescent="0.2">
      <c r="A22" s="24"/>
      <c r="B22" s="17">
        <v>17</v>
      </c>
      <c r="C22" s="17">
        <v>17644</v>
      </c>
      <c r="D22" s="17">
        <v>86</v>
      </c>
      <c r="E22" s="17">
        <v>0</v>
      </c>
      <c r="F22" s="17">
        <v>58</v>
      </c>
      <c r="G22" s="18">
        <v>6203</v>
      </c>
      <c r="H22" s="13">
        <f t="shared" si="1"/>
        <v>0</v>
      </c>
      <c r="I22" s="14">
        <f t="shared" si="2"/>
        <v>493.60083003136867</v>
      </c>
      <c r="J22" s="23">
        <v>0</v>
      </c>
      <c r="K22" s="14">
        <f t="shared" si="4"/>
        <v>493.60083003136867</v>
      </c>
      <c r="L22" s="14">
        <f t="shared" si="0"/>
        <v>0</v>
      </c>
      <c r="M22" s="14">
        <f t="shared" si="5"/>
        <v>493.60083003136867</v>
      </c>
    </row>
    <row r="23" spans="1:13" s="15" customFormat="1" ht="18" customHeight="1" x14ac:dyDescent="0.2">
      <c r="A23" s="24"/>
      <c r="B23" s="17">
        <v>18</v>
      </c>
      <c r="C23" s="17">
        <v>17645</v>
      </c>
      <c r="D23" s="17">
        <v>79</v>
      </c>
      <c r="E23" s="17">
        <v>0</v>
      </c>
      <c r="F23" s="17">
        <v>51</v>
      </c>
      <c r="G23" s="18">
        <v>5742</v>
      </c>
      <c r="H23" s="13">
        <f t="shared" si="1"/>
        <v>0</v>
      </c>
      <c r="I23" s="14">
        <f t="shared" si="2"/>
        <v>453.42401828462931</v>
      </c>
      <c r="J23" s="14">
        <f t="shared" si="3"/>
        <v>41.804651009243535</v>
      </c>
      <c r="K23" s="14">
        <f t="shared" si="4"/>
        <v>495.22866929387283</v>
      </c>
      <c r="L23" s="14">
        <f t="shared" si="0"/>
        <v>0</v>
      </c>
      <c r="M23" s="14">
        <f t="shared" si="5"/>
        <v>495.22866929387283</v>
      </c>
    </row>
    <row r="24" spans="1:13" s="15" customFormat="1" ht="18" customHeight="1" x14ac:dyDescent="0.2">
      <c r="A24" s="24"/>
      <c r="B24" s="17">
        <v>19</v>
      </c>
      <c r="C24" s="17">
        <v>17646</v>
      </c>
      <c r="D24" s="17">
        <v>76</v>
      </c>
      <c r="E24" s="17">
        <v>0</v>
      </c>
      <c r="F24" s="17">
        <v>48</v>
      </c>
      <c r="G24" s="18">
        <v>5504</v>
      </c>
      <c r="H24" s="13">
        <f t="shared" si="1"/>
        <v>0</v>
      </c>
      <c r="I24" s="14">
        <f t="shared" si="2"/>
        <v>436.20538467888395</v>
      </c>
      <c r="J24" s="14">
        <f t="shared" si="3"/>
        <v>40.217132616487447</v>
      </c>
      <c r="K24" s="14">
        <f t="shared" si="4"/>
        <v>476.42251729537139</v>
      </c>
      <c r="L24" s="14">
        <f t="shared" si="0"/>
        <v>0</v>
      </c>
      <c r="M24" s="14">
        <f t="shared" si="5"/>
        <v>476.42251729537139</v>
      </c>
    </row>
    <row r="25" spans="1:13" s="15" customFormat="1" ht="18" customHeight="1" x14ac:dyDescent="0.2">
      <c r="A25" s="24"/>
      <c r="B25" s="17">
        <v>20</v>
      </c>
      <c r="C25" s="17">
        <v>17647</v>
      </c>
      <c r="D25" s="17">
        <v>76</v>
      </c>
      <c r="E25" s="17">
        <v>0</v>
      </c>
      <c r="F25" s="17">
        <v>48</v>
      </c>
      <c r="G25" s="18">
        <v>5483</v>
      </c>
      <c r="H25" s="13">
        <f t="shared" si="1"/>
        <v>0</v>
      </c>
      <c r="I25" s="14">
        <f t="shared" si="2"/>
        <v>436.20538467888395</v>
      </c>
      <c r="J25" s="14">
        <f t="shared" si="3"/>
        <v>40.217132616487447</v>
      </c>
      <c r="K25" s="14">
        <f t="shared" si="4"/>
        <v>476.42251729537139</v>
      </c>
      <c r="L25" s="14">
        <f t="shared" si="0"/>
        <v>0</v>
      </c>
      <c r="M25" s="14">
        <f t="shared" si="5"/>
        <v>476.42251729537139</v>
      </c>
    </row>
    <row r="26" spans="1:13" s="15" customFormat="1" ht="18" customHeight="1" x14ac:dyDescent="0.2">
      <c r="A26" s="24"/>
      <c r="B26" s="17">
        <v>21</v>
      </c>
      <c r="C26" s="17">
        <v>17648</v>
      </c>
      <c r="D26" s="17">
        <v>79</v>
      </c>
      <c r="E26" s="19">
        <v>5</v>
      </c>
      <c r="F26" s="17">
        <v>51</v>
      </c>
      <c r="G26" s="18">
        <v>5742</v>
      </c>
      <c r="H26" s="13">
        <f t="shared" si="1"/>
        <v>0</v>
      </c>
      <c r="I26" s="14">
        <f t="shared" si="2"/>
        <v>453.42401828462931</v>
      </c>
      <c r="J26" s="14">
        <f t="shared" si="3"/>
        <v>41.804651009243535</v>
      </c>
      <c r="K26" s="14">
        <f t="shared" si="4"/>
        <v>495.22866929387283</v>
      </c>
      <c r="L26" s="14">
        <f t="shared" si="0"/>
        <v>225</v>
      </c>
      <c r="M26" s="14">
        <f t="shared" si="5"/>
        <v>720.22866929387283</v>
      </c>
    </row>
    <row r="27" spans="1:13" s="15" customFormat="1" ht="18" customHeight="1" x14ac:dyDescent="0.2">
      <c r="A27" s="24"/>
      <c r="B27" s="17">
        <v>22</v>
      </c>
      <c r="C27" s="17">
        <v>17649</v>
      </c>
      <c r="D27" s="17">
        <v>80</v>
      </c>
      <c r="E27" s="17">
        <v>0</v>
      </c>
      <c r="F27" s="17">
        <v>70</v>
      </c>
      <c r="G27" s="18">
        <v>5493</v>
      </c>
      <c r="H27" s="13">
        <f t="shared" si="1"/>
        <v>0</v>
      </c>
      <c r="I27" s="14">
        <f t="shared" si="2"/>
        <v>459.16356281987782</v>
      </c>
      <c r="J27" s="23">
        <v>0</v>
      </c>
      <c r="K27" s="14">
        <f t="shared" si="4"/>
        <v>459.16356281987782</v>
      </c>
      <c r="L27" s="14">
        <f t="shared" si="0"/>
        <v>0</v>
      </c>
      <c r="M27" s="14">
        <f t="shared" si="5"/>
        <v>459.16356281987782</v>
      </c>
    </row>
    <row r="28" spans="1:13" s="15" customFormat="1" ht="18" customHeight="1" x14ac:dyDescent="0.2">
      <c r="A28" s="24"/>
      <c r="B28" s="17">
        <v>23</v>
      </c>
      <c r="C28" s="17">
        <v>17650</v>
      </c>
      <c r="D28" s="17">
        <v>83</v>
      </c>
      <c r="E28" s="19">
        <v>6</v>
      </c>
      <c r="F28" s="17">
        <v>73</v>
      </c>
      <c r="G28" s="18">
        <v>5871</v>
      </c>
      <c r="H28" s="13">
        <f t="shared" si="1"/>
        <v>0</v>
      </c>
      <c r="I28" s="14">
        <f t="shared" si="2"/>
        <v>476.38219642562325</v>
      </c>
      <c r="J28" s="14">
        <f t="shared" si="3"/>
        <v>43.921342199584977</v>
      </c>
      <c r="K28" s="14">
        <f t="shared" si="4"/>
        <v>520.30353862520826</v>
      </c>
      <c r="L28" s="14">
        <f t="shared" si="0"/>
        <v>270</v>
      </c>
      <c r="M28" s="14">
        <f t="shared" si="5"/>
        <v>790.30353862520826</v>
      </c>
    </row>
    <row r="29" spans="1:13" s="15" customFormat="1" ht="18" customHeight="1" x14ac:dyDescent="0.2">
      <c r="A29" s="24"/>
      <c r="B29" s="17">
        <v>24</v>
      </c>
      <c r="C29" s="17">
        <v>17651</v>
      </c>
      <c r="D29" s="17">
        <v>80</v>
      </c>
      <c r="E29" s="17">
        <v>0</v>
      </c>
      <c r="F29" s="17">
        <v>70</v>
      </c>
      <c r="G29" s="18">
        <v>5694</v>
      </c>
      <c r="H29" s="13">
        <f t="shared" si="1"/>
        <v>0</v>
      </c>
      <c r="I29" s="14">
        <f t="shared" si="2"/>
        <v>459.16356281987782</v>
      </c>
      <c r="J29" s="14">
        <f t="shared" si="3"/>
        <v>42.333823806828896</v>
      </c>
      <c r="K29" s="14">
        <f t="shared" si="4"/>
        <v>501.49738662670671</v>
      </c>
      <c r="L29" s="14">
        <f t="shared" si="0"/>
        <v>0</v>
      </c>
      <c r="M29" s="14">
        <f t="shared" si="5"/>
        <v>501.49738662670671</v>
      </c>
    </row>
    <row r="30" spans="1:13" s="15" customFormat="1" ht="18" customHeight="1" x14ac:dyDescent="0.2">
      <c r="A30" s="24"/>
      <c r="B30" s="17">
        <v>25</v>
      </c>
      <c r="C30" s="17">
        <v>17652</v>
      </c>
      <c r="D30" s="17">
        <v>72</v>
      </c>
      <c r="E30" s="17">
        <v>0</v>
      </c>
      <c r="F30" s="17">
        <v>40</v>
      </c>
      <c r="G30" s="18">
        <v>5146</v>
      </c>
      <c r="H30" s="13">
        <f t="shared" si="1"/>
        <v>0</v>
      </c>
      <c r="I30" s="14">
        <f t="shared" si="2"/>
        <v>413.24720653789001</v>
      </c>
      <c r="J30" s="14">
        <f t="shared" si="3"/>
        <v>38.100441426146006</v>
      </c>
      <c r="K30" s="14">
        <f t="shared" si="4"/>
        <v>451.34764796403601</v>
      </c>
      <c r="L30" s="14">
        <f t="shared" si="0"/>
        <v>0</v>
      </c>
      <c r="M30" s="14">
        <f t="shared" si="5"/>
        <v>451.34764796403601</v>
      </c>
    </row>
    <row r="31" spans="1:13" s="15" customFormat="1" ht="18" customHeight="1" x14ac:dyDescent="0.2">
      <c r="A31" s="24"/>
      <c r="B31" s="17">
        <v>26</v>
      </c>
      <c r="C31" s="17">
        <v>17653</v>
      </c>
      <c r="D31" s="17">
        <v>72</v>
      </c>
      <c r="E31" s="19">
        <v>4</v>
      </c>
      <c r="F31" s="17">
        <v>32</v>
      </c>
      <c r="G31" s="18">
        <v>5512</v>
      </c>
      <c r="H31" s="13">
        <f t="shared" si="1"/>
        <v>0</v>
      </c>
      <c r="I31" s="14">
        <f t="shared" si="2"/>
        <v>413.24720653789001</v>
      </c>
      <c r="J31" s="14">
        <f t="shared" si="3"/>
        <v>38.100441426146006</v>
      </c>
      <c r="K31" s="14">
        <f t="shared" si="4"/>
        <v>451.34764796403601</v>
      </c>
      <c r="L31" s="14">
        <f t="shared" si="0"/>
        <v>180</v>
      </c>
      <c r="M31" s="14">
        <f t="shared" si="5"/>
        <v>631.34764796403601</v>
      </c>
    </row>
    <row r="32" spans="1:13" s="15" customFormat="1" ht="18" customHeight="1" x14ac:dyDescent="0.2">
      <c r="A32" s="24"/>
      <c r="B32" s="17">
        <v>27</v>
      </c>
      <c r="C32" s="17">
        <v>17654</v>
      </c>
      <c r="D32" s="17">
        <v>80</v>
      </c>
      <c r="E32" s="19">
        <v>4</v>
      </c>
      <c r="F32" s="17">
        <v>40</v>
      </c>
      <c r="G32" s="18">
        <v>5264</v>
      </c>
      <c r="H32" s="13">
        <f t="shared" si="1"/>
        <v>0</v>
      </c>
      <c r="I32" s="14">
        <f t="shared" si="2"/>
        <v>459.16356281987782</v>
      </c>
      <c r="J32" s="14">
        <f t="shared" si="3"/>
        <v>42.333823806828896</v>
      </c>
      <c r="K32" s="14">
        <f t="shared" si="4"/>
        <v>501.49738662670671</v>
      </c>
      <c r="L32" s="14">
        <f t="shared" si="0"/>
        <v>180</v>
      </c>
      <c r="M32" s="14">
        <f t="shared" si="5"/>
        <v>681.49738662670677</v>
      </c>
    </row>
    <row r="33" spans="1:13" s="15" customFormat="1" ht="18" customHeight="1" x14ac:dyDescent="0.2">
      <c r="A33" s="24"/>
      <c r="B33" s="17">
        <v>28</v>
      </c>
      <c r="C33" s="17">
        <v>17655</v>
      </c>
      <c r="D33" s="17">
        <v>70</v>
      </c>
      <c r="E33" s="17">
        <v>0</v>
      </c>
      <c r="F33" s="17">
        <v>58</v>
      </c>
      <c r="G33" s="18">
        <v>5106</v>
      </c>
      <c r="H33" s="13">
        <f t="shared" si="1"/>
        <v>0</v>
      </c>
      <c r="I33" s="14">
        <f t="shared" si="2"/>
        <v>401.7681174673931</v>
      </c>
      <c r="J33" s="14">
        <f t="shared" si="3"/>
        <v>37.042095830975285</v>
      </c>
      <c r="K33" s="14">
        <f t="shared" si="4"/>
        <v>438.81021329836835</v>
      </c>
      <c r="L33" s="14">
        <f t="shared" si="0"/>
        <v>0</v>
      </c>
      <c r="M33" s="14">
        <f t="shared" si="5"/>
        <v>438.81021329836835</v>
      </c>
    </row>
    <row r="34" spans="1:13" s="15" customFormat="1" ht="18" customHeight="1" x14ac:dyDescent="0.2">
      <c r="A34" s="24"/>
      <c r="B34" s="17">
        <v>29</v>
      </c>
      <c r="C34" s="17">
        <v>17656</v>
      </c>
      <c r="D34" s="17">
        <v>82</v>
      </c>
      <c r="E34" s="17">
        <v>0</v>
      </c>
      <c r="F34" s="17">
        <v>58</v>
      </c>
      <c r="G34" s="18">
        <v>6050</v>
      </c>
      <c r="H34" s="13">
        <f t="shared" si="1"/>
        <v>0</v>
      </c>
      <c r="I34" s="14">
        <f t="shared" si="2"/>
        <v>470.64265189037474</v>
      </c>
      <c r="J34" s="14">
        <f t="shared" si="3"/>
        <v>43.392169401999617</v>
      </c>
      <c r="K34" s="14">
        <f t="shared" si="4"/>
        <v>514.03482129237432</v>
      </c>
      <c r="L34" s="14">
        <f t="shared" si="0"/>
        <v>0</v>
      </c>
      <c r="M34" s="14">
        <f t="shared" si="5"/>
        <v>514.03482129237432</v>
      </c>
    </row>
    <row r="35" spans="1:13" s="15" customFormat="1" ht="18" customHeight="1" x14ac:dyDescent="0.2">
      <c r="A35" s="24"/>
      <c r="B35" s="17">
        <v>30</v>
      </c>
      <c r="C35" s="17">
        <v>17657</v>
      </c>
      <c r="D35" s="17">
        <v>98</v>
      </c>
      <c r="E35" s="17">
        <v>0</v>
      </c>
      <c r="F35" s="17">
        <v>58</v>
      </c>
      <c r="G35" s="18">
        <v>7342</v>
      </c>
      <c r="H35" s="13">
        <f t="shared" si="1"/>
        <v>0</v>
      </c>
      <c r="I35" s="14">
        <f t="shared" si="2"/>
        <v>562.47536445435037</v>
      </c>
      <c r="J35" s="14">
        <f t="shared" si="3"/>
        <v>51.858934163365397</v>
      </c>
      <c r="K35" s="14">
        <f t="shared" si="4"/>
        <v>614.33429861771572</v>
      </c>
      <c r="L35" s="14">
        <f t="shared" si="0"/>
        <v>0</v>
      </c>
      <c r="M35" s="14">
        <f t="shared" si="5"/>
        <v>614.33429861771572</v>
      </c>
    </row>
    <row r="36" spans="1:13" s="15" customFormat="1" ht="18" customHeight="1" x14ac:dyDescent="0.2">
      <c r="A36" s="24"/>
      <c r="B36" s="17">
        <v>31</v>
      </c>
      <c r="C36" s="17">
        <v>17658</v>
      </c>
      <c r="D36" s="17">
        <v>90</v>
      </c>
      <c r="E36" s="17">
        <v>0</v>
      </c>
      <c r="F36" s="17">
        <v>58</v>
      </c>
      <c r="G36" s="18">
        <v>6696</v>
      </c>
      <c r="H36" s="13">
        <f t="shared" si="1"/>
        <v>0</v>
      </c>
      <c r="I36" s="14">
        <f t="shared" si="2"/>
        <v>516.5590081723625</v>
      </c>
      <c r="J36" s="14">
        <f t="shared" si="3"/>
        <v>47.625551782682507</v>
      </c>
      <c r="K36" s="14">
        <f t="shared" si="4"/>
        <v>564.18455995504496</v>
      </c>
      <c r="L36" s="14">
        <f t="shared" si="0"/>
        <v>0</v>
      </c>
      <c r="M36" s="14">
        <f t="shared" si="5"/>
        <v>564.18455995504496</v>
      </c>
    </row>
    <row r="37" spans="1:13" s="15" customFormat="1" ht="18" customHeight="1" x14ac:dyDescent="0.2">
      <c r="A37" s="24"/>
      <c r="B37" s="17">
        <v>32</v>
      </c>
      <c r="C37" s="17">
        <v>17659</v>
      </c>
      <c r="D37" s="17">
        <v>88</v>
      </c>
      <c r="E37" s="17">
        <v>0</v>
      </c>
      <c r="F37" s="17">
        <v>48</v>
      </c>
      <c r="G37" s="18">
        <v>6372</v>
      </c>
      <c r="H37" s="13">
        <f t="shared" si="1"/>
        <v>0</v>
      </c>
      <c r="I37" s="14">
        <f t="shared" si="2"/>
        <v>505.07991910186558</v>
      </c>
      <c r="J37" s="14">
        <f t="shared" si="3"/>
        <v>46.567206187511786</v>
      </c>
      <c r="K37" s="14">
        <f t="shared" si="4"/>
        <v>551.64712528937741</v>
      </c>
      <c r="L37" s="14">
        <f t="shared" si="0"/>
        <v>0</v>
      </c>
      <c r="M37" s="14">
        <f t="shared" si="5"/>
        <v>551.64712528937741</v>
      </c>
    </row>
    <row r="38" spans="1:13" s="15" customFormat="1" ht="18" customHeight="1" x14ac:dyDescent="0.2">
      <c r="A38" s="24"/>
      <c r="B38" s="17">
        <v>33</v>
      </c>
      <c r="C38" s="17">
        <v>17660</v>
      </c>
      <c r="D38" s="17">
        <v>80</v>
      </c>
      <c r="E38" s="17">
        <v>0</v>
      </c>
      <c r="F38" s="17">
        <v>40</v>
      </c>
      <c r="G38" s="18">
        <v>5264</v>
      </c>
      <c r="H38" s="13">
        <f t="shared" si="1"/>
        <v>0</v>
      </c>
      <c r="I38" s="14">
        <f t="shared" si="2"/>
        <v>459.16356281987782</v>
      </c>
      <c r="J38" s="14">
        <f t="shared" si="3"/>
        <v>42.333823806828896</v>
      </c>
      <c r="K38" s="14">
        <f t="shared" si="4"/>
        <v>501.49738662670671</v>
      </c>
      <c r="L38" s="14">
        <f t="shared" si="0"/>
        <v>0</v>
      </c>
      <c r="M38" s="14">
        <f t="shared" si="5"/>
        <v>501.49738662670671</v>
      </c>
    </row>
    <row r="39" spans="1:13" s="15" customFormat="1" ht="18" customHeight="1" x14ac:dyDescent="0.2">
      <c r="A39" s="24"/>
      <c r="B39" s="17">
        <v>34</v>
      </c>
      <c r="C39" s="17">
        <v>17661</v>
      </c>
      <c r="D39" s="17">
        <v>80</v>
      </c>
      <c r="E39" s="17">
        <v>0</v>
      </c>
      <c r="F39" s="17">
        <v>32</v>
      </c>
      <c r="G39" s="18">
        <v>5630</v>
      </c>
      <c r="H39" s="13">
        <f t="shared" si="1"/>
        <v>0</v>
      </c>
      <c r="I39" s="14">
        <f t="shared" si="2"/>
        <v>459.16356281987782</v>
      </c>
      <c r="J39" s="14">
        <f t="shared" si="3"/>
        <v>42.333823806828896</v>
      </c>
      <c r="K39" s="14">
        <f t="shared" si="4"/>
        <v>501.49738662670671</v>
      </c>
      <c r="L39" s="14">
        <f t="shared" si="0"/>
        <v>0</v>
      </c>
      <c r="M39" s="14">
        <f t="shared" si="5"/>
        <v>501.49738662670671</v>
      </c>
    </row>
    <row r="40" spans="1:13" s="15" customFormat="1" ht="18" customHeight="1" x14ac:dyDescent="0.2">
      <c r="A40" s="24"/>
      <c r="B40" s="17">
        <v>35</v>
      </c>
      <c r="C40" s="17">
        <v>17662</v>
      </c>
      <c r="D40" s="17">
        <v>80</v>
      </c>
      <c r="E40" s="17">
        <v>0</v>
      </c>
      <c r="F40" s="17">
        <v>70</v>
      </c>
      <c r="G40" s="18">
        <v>5694</v>
      </c>
      <c r="H40" s="13">
        <f t="shared" si="1"/>
        <v>0</v>
      </c>
      <c r="I40" s="14">
        <f t="shared" si="2"/>
        <v>459.16356281987782</v>
      </c>
      <c r="J40" s="23">
        <v>0</v>
      </c>
      <c r="K40" s="14">
        <f t="shared" si="4"/>
        <v>459.16356281987782</v>
      </c>
      <c r="L40" s="14">
        <f>E40*$A$20</f>
        <v>0</v>
      </c>
      <c r="M40" s="14">
        <f t="shared" si="5"/>
        <v>459.16356281987782</v>
      </c>
    </row>
    <row r="41" spans="1:13" s="15" customFormat="1" ht="18" customHeight="1" x14ac:dyDescent="0.2">
      <c r="A41" s="24"/>
      <c r="B41" s="17">
        <v>36</v>
      </c>
      <c r="C41" s="17">
        <v>17665</v>
      </c>
      <c r="D41" s="17">
        <v>82</v>
      </c>
      <c r="E41" s="17">
        <v>0</v>
      </c>
      <c r="F41" s="17">
        <v>58</v>
      </c>
      <c r="G41" s="18">
        <v>6050</v>
      </c>
      <c r="H41" s="13">
        <f t="shared" si="1"/>
        <v>0</v>
      </c>
      <c r="I41" s="14">
        <f t="shared" si="2"/>
        <v>470.64265189037474</v>
      </c>
      <c r="J41" s="14">
        <f t="shared" si="3"/>
        <v>43.392169401999617</v>
      </c>
      <c r="K41" s="14">
        <f t="shared" si="4"/>
        <v>514.03482129237432</v>
      </c>
      <c r="L41" s="14">
        <f t="shared" si="0"/>
        <v>0</v>
      </c>
      <c r="M41" s="14">
        <f t="shared" si="5"/>
        <v>514.03482129237432</v>
      </c>
    </row>
    <row r="42" spans="1:13" s="15" customFormat="1" ht="18" customHeight="1" x14ac:dyDescent="0.2">
      <c r="A42" s="24"/>
      <c r="B42" s="17">
        <v>37</v>
      </c>
      <c r="C42" s="17">
        <v>17666</v>
      </c>
      <c r="D42" s="17">
        <v>79</v>
      </c>
      <c r="E42" s="17">
        <v>0</v>
      </c>
      <c r="F42" s="17">
        <v>51</v>
      </c>
      <c r="G42" s="18">
        <v>5742</v>
      </c>
      <c r="H42" s="13">
        <f t="shared" si="1"/>
        <v>0</v>
      </c>
      <c r="I42" s="14">
        <f t="shared" si="2"/>
        <v>453.42401828462931</v>
      </c>
      <c r="J42" s="14">
        <f t="shared" si="3"/>
        <v>41.804651009243535</v>
      </c>
      <c r="K42" s="14">
        <f t="shared" si="4"/>
        <v>495.22866929387283</v>
      </c>
      <c r="L42" s="14">
        <f t="shared" si="0"/>
        <v>0</v>
      </c>
      <c r="M42" s="14">
        <f t="shared" si="5"/>
        <v>495.22866929387283</v>
      </c>
    </row>
    <row r="43" spans="1:13" s="15" customFormat="1" ht="18" customHeight="1" x14ac:dyDescent="0.2">
      <c r="A43" s="24"/>
      <c r="B43" s="17">
        <v>38</v>
      </c>
      <c r="C43" s="17">
        <v>17669</v>
      </c>
      <c r="D43" s="17">
        <v>80</v>
      </c>
      <c r="E43" s="17">
        <v>0</v>
      </c>
      <c r="F43" s="17">
        <v>70</v>
      </c>
      <c r="G43" s="18">
        <v>5694</v>
      </c>
      <c r="H43" s="13">
        <f t="shared" si="1"/>
        <v>0</v>
      </c>
      <c r="I43" s="14">
        <f t="shared" si="2"/>
        <v>459.16356281987782</v>
      </c>
      <c r="J43" s="14">
        <f t="shared" si="3"/>
        <v>42.333823806828896</v>
      </c>
      <c r="K43" s="14">
        <f t="shared" si="4"/>
        <v>501.49738662670671</v>
      </c>
      <c r="L43" s="14">
        <f t="shared" si="0"/>
        <v>0</v>
      </c>
      <c r="M43" s="14">
        <f t="shared" si="5"/>
        <v>501.49738662670671</v>
      </c>
    </row>
    <row r="44" spans="1:13" s="15" customFormat="1" ht="18" customHeight="1" x14ac:dyDescent="0.2">
      <c r="A44" s="24"/>
      <c r="B44" s="17">
        <v>39</v>
      </c>
      <c r="C44" s="17">
        <v>17670</v>
      </c>
      <c r="D44" s="17">
        <v>77</v>
      </c>
      <c r="E44" s="19">
        <v>6</v>
      </c>
      <c r="F44" s="17">
        <v>67</v>
      </c>
      <c r="G44" s="18">
        <v>5332</v>
      </c>
      <c r="H44" s="13">
        <f t="shared" si="1"/>
        <v>0</v>
      </c>
      <c r="I44" s="14">
        <f t="shared" si="2"/>
        <v>441.9449292141324</v>
      </c>
      <c r="J44" s="14">
        <f t="shared" si="3"/>
        <v>40.746305414072808</v>
      </c>
      <c r="K44" s="14">
        <f t="shared" si="4"/>
        <v>482.69123462820522</v>
      </c>
      <c r="L44" s="14">
        <f t="shared" si="0"/>
        <v>270</v>
      </c>
      <c r="M44" s="14">
        <f t="shared" si="5"/>
        <v>752.69123462820517</v>
      </c>
    </row>
    <row r="45" spans="1:13" s="15" customFormat="1" ht="18" customHeight="1" x14ac:dyDescent="0.2">
      <c r="A45" s="24"/>
      <c r="B45" s="17">
        <v>40</v>
      </c>
      <c r="C45" s="17">
        <v>17671</v>
      </c>
      <c r="D45" s="17">
        <v>80</v>
      </c>
      <c r="E45" s="17">
        <v>0</v>
      </c>
      <c r="F45" s="17">
        <v>70</v>
      </c>
      <c r="G45" s="18">
        <v>5643</v>
      </c>
      <c r="H45" s="13">
        <f t="shared" si="1"/>
        <v>0</v>
      </c>
      <c r="I45" s="14">
        <f t="shared" si="2"/>
        <v>459.16356281987782</v>
      </c>
      <c r="J45" s="14">
        <f t="shared" si="3"/>
        <v>42.333823806828896</v>
      </c>
      <c r="K45" s="14">
        <f t="shared" si="4"/>
        <v>501.49738662670671</v>
      </c>
      <c r="L45" s="14">
        <f t="shared" si="0"/>
        <v>0</v>
      </c>
      <c r="M45" s="14">
        <f t="shared" si="5"/>
        <v>501.49738662670671</v>
      </c>
    </row>
    <row r="46" spans="1:13" s="15" customFormat="1" ht="18" customHeight="1" x14ac:dyDescent="0.2">
      <c r="A46" s="24"/>
      <c r="B46" s="17">
        <v>41</v>
      </c>
      <c r="C46" s="17">
        <v>17672</v>
      </c>
      <c r="D46" s="17">
        <v>89</v>
      </c>
      <c r="E46" s="19">
        <v>7</v>
      </c>
      <c r="F46" s="17">
        <v>61</v>
      </c>
      <c r="G46" s="18">
        <v>6459</v>
      </c>
      <c r="H46" s="13">
        <f t="shared" si="1"/>
        <v>0</v>
      </c>
      <c r="I46" s="14">
        <f t="shared" si="2"/>
        <v>510.81946363711404</v>
      </c>
      <c r="J46" s="14">
        <f t="shared" si="3"/>
        <v>47.096378985097147</v>
      </c>
      <c r="K46" s="14">
        <f t="shared" si="4"/>
        <v>557.91584262221113</v>
      </c>
      <c r="L46" s="14">
        <f t="shared" si="0"/>
        <v>315</v>
      </c>
      <c r="M46" s="14">
        <f t="shared" si="5"/>
        <v>872.91584262221113</v>
      </c>
    </row>
    <row r="47" spans="1:13" s="15" customFormat="1" ht="18" customHeight="1" x14ac:dyDescent="0.2">
      <c r="A47" s="24"/>
      <c r="B47" s="17">
        <v>42</v>
      </c>
      <c r="C47" s="17">
        <v>17673</v>
      </c>
      <c r="D47" s="17">
        <v>79</v>
      </c>
      <c r="E47" s="17">
        <v>0</v>
      </c>
      <c r="F47" s="17">
        <v>51</v>
      </c>
      <c r="G47" s="18">
        <v>5742</v>
      </c>
      <c r="H47" s="13">
        <f t="shared" si="1"/>
        <v>0</v>
      </c>
      <c r="I47" s="14">
        <f t="shared" si="2"/>
        <v>453.42401828462931</v>
      </c>
      <c r="J47" s="14">
        <f t="shared" si="3"/>
        <v>41.804651009243535</v>
      </c>
      <c r="K47" s="14">
        <f t="shared" si="4"/>
        <v>495.22866929387283</v>
      </c>
      <c r="L47" s="14">
        <f t="shared" si="0"/>
        <v>0</v>
      </c>
      <c r="M47" s="14">
        <f t="shared" si="5"/>
        <v>495.22866929387283</v>
      </c>
    </row>
    <row r="48" spans="1:13" s="15" customFormat="1" ht="18" customHeight="1" x14ac:dyDescent="0.2">
      <c r="A48" s="24"/>
      <c r="B48" s="17">
        <v>43</v>
      </c>
      <c r="C48" s="25">
        <v>17674</v>
      </c>
      <c r="D48" s="25">
        <v>79</v>
      </c>
      <c r="E48" s="25">
        <v>0</v>
      </c>
      <c r="F48" s="25">
        <v>51</v>
      </c>
      <c r="G48" s="26">
        <v>5742</v>
      </c>
      <c r="H48" s="13">
        <f t="shared" si="1"/>
        <v>0</v>
      </c>
      <c r="I48" s="14">
        <f t="shared" si="2"/>
        <v>453.42401828462931</v>
      </c>
      <c r="J48" s="14">
        <f t="shared" si="3"/>
        <v>41.804651009243535</v>
      </c>
      <c r="K48" s="14">
        <f t="shared" si="4"/>
        <v>495.22866929387283</v>
      </c>
      <c r="L48" s="14">
        <f t="shared" si="0"/>
        <v>0</v>
      </c>
      <c r="M48" s="14">
        <f t="shared" si="5"/>
        <v>495.22866929387283</v>
      </c>
    </row>
    <row r="49" spans="1:14" s="15" customFormat="1" ht="18" customHeight="1" x14ac:dyDescent="0.2">
      <c r="A49" s="24"/>
      <c r="B49" s="17">
        <v>44</v>
      </c>
      <c r="C49" s="17">
        <v>17675</v>
      </c>
      <c r="D49" s="17">
        <v>65</v>
      </c>
      <c r="E49" s="17">
        <v>0</v>
      </c>
      <c r="F49" s="17">
        <v>37</v>
      </c>
      <c r="G49" s="18">
        <v>4779</v>
      </c>
      <c r="H49" s="13">
        <f t="shared" si="1"/>
        <v>0</v>
      </c>
      <c r="I49" s="14">
        <f t="shared" si="2"/>
        <v>373.0703947911507</v>
      </c>
      <c r="J49" s="14">
        <f t="shared" si="3"/>
        <v>34.396231843048476</v>
      </c>
      <c r="K49" s="14">
        <f t="shared" si="4"/>
        <v>407.4666266341992</v>
      </c>
      <c r="L49" s="14">
        <f t="shared" si="0"/>
        <v>0</v>
      </c>
      <c r="M49" s="14">
        <f t="shared" si="5"/>
        <v>407.4666266341992</v>
      </c>
    </row>
    <row r="50" spans="1:14" s="15" customFormat="1" ht="18" customHeight="1" x14ac:dyDescent="0.2">
      <c r="A50" s="24"/>
      <c r="B50" s="17">
        <v>45</v>
      </c>
      <c r="C50" s="17">
        <v>17688</v>
      </c>
      <c r="D50" s="17">
        <v>80</v>
      </c>
      <c r="E50" s="17">
        <v>0</v>
      </c>
      <c r="F50" s="17">
        <v>40</v>
      </c>
      <c r="G50" s="18">
        <v>5716</v>
      </c>
      <c r="H50" s="13">
        <f t="shared" si="1"/>
        <v>0</v>
      </c>
      <c r="I50" s="14">
        <f t="shared" si="2"/>
        <v>459.16356281987782</v>
      </c>
      <c r="J50" s="14">
        <f t="shared" si="3"/>
        <v>42.333823806828896</v>
      </c>
      <c r="K50" s="14">
        <f t="shared" si="4"/>
        <v>501.49738662670671</v>
      </c>
      <c r="L50" s="14">
        <f t="shared" si="0"/>
        <v>0</v>
      </c>
      <c r="M50" s="14">
        <f t="shared" si="5"/>
        <v>501.49738662670671</v>
      </c>
    </row>
    <row r="51" spans="1:14" s="15" customFormat="1" ht="18" customHeight="1" x14ac:dyDescent="0.2">
      <c r="A51" s="24"/>
      <c r="B51" s="17">
        <v>46</v>
      </c>
      <c r="C51" s="17">
        <v>17689</v>
      </c>
      <c r="D51" s="17">
        <v>80</v>
      </c>
      <c r="E51" s="19">
        <v>4</v>
      </c>
      <c r="F51" s="17">
        <v>32</v>
      </c>
      <c r="G51" s="18">
        <v>5630</v>
      </c>
      <c r="H51" s="13">
        <f t="shared" si="1"/>
        <v>0</v>
      </c>
      <c r="I51" s="14">
        <f t="shared" si="2"/>
        <v>459.16356281987782</v>
      </c>
      <c r="J51" s="14">
        <f t="shared" si="3"/>
        <v>42.333823806828896</v>
      </c>
      <c r="K51" s="14">
        <f t="shared" si="4"/>
        <v>501.49738662670671</v>
      </c>
      <c r="L51" s="14">
        <f t="shared" si="0"/>
        <v>180</v>
      </c>
      <c r="M51" s="14">
        <f t="shared" si="5"/>
        <v>681.49738662670677</v>
      </c>
    </row>
    <row r="52" spans="1:14" s="15" customFormat="1" ht="18" customHeight="1" x14ac:dyDescent="0.2">
      <c r="A52" s="27"/>
      <c r="B52" s="17">
        <v>47</v>
      </c>
      <c r="C52" s="17">
        <v>17703</v>
      </c>
      <c r="D52" s="17">
        <v>80</v>
      </c>
      <c r="E52" s="17">
        <v>0</v>
      </c>
      <c r="F52" s="17">
        <v>32</v>
      </c>
      <c r="G52" s="18">
        <v>5630</v>
      </c>
      <c r="H52" s="13">
        <f t="shared" si="1"/>
        <v>0</v>
      </c>
      <c r="I52" s="14">
        <f t="shared" si="2"/>
        <v>459.16356281987782</v>
      </c>
      <c r="J52" s="14">
        <f t="shared" si="3"/>
        <v>42.333823806828896</v>
      </c>
      <c r="K52" s="14">
        <f t="shared" si="4"/>
        <v>501.49738662670671</v>
      </c>
      <c r="L52" s="14">
        <f t="shared" si="0"/>
        <v>0</v>
      </c>
      <c r="M52" s="14">
        <f t="shared" si="5"/>
        <v>501.49738662670671</v>
      </c>
    </row>
    <row r="53" spans="1:14" s="15" customFormat="1" ht="18" customHeight="1" x14ac:dyDescent="0.2">
      <c r="A53" s="27"/>
      <c r="B53" s="17">
        <v>48</v>
      </c>
      <c r="C53" s="17">
        <v>17704</v>
      </c>
      <c r="D53" s="17">
        <v>80</v>
      </c>
      <c r="E53" s="17">
        <v>0</v>
      </c>
      <c r="F53" s="17">
        <v>32</v>
      </c>
      <c r="G53" s="18">
        <v>5630</v>
      </c>
      <c r="H53" s="13">
        <f t="shared" si="1"/>
        <v>0</v>
      </c>
      <c r="I53" s="14">
        <f t="shared" si="2"/>
        <v>459.16356281987782</v>
      </c>
      <c r="J53" s="14">
        <f t="shared" si="3"/>
        <v>42.333823806828896</v>
      </c>
      <c r="K53" s="14">
        <f t="shared" si="4"/>
        <v>501.49738662670671</v>
      </c>
      <c r="L53" s="14">
        <f t="shared" si="0"/>
        <v>0</v>
      </c>
      <c r="M53" s="14">
        <f t="shared" si="5"/>
        <v>501.49738662670671</v>
      </c>
    </row>
    <row r="54" spans="1:14" s="15" customFormat="1" ht="18" customHeight="1" x14ac:dyDescent="0.2">
      <c r="A54" s="27"/>
      <c r="B54" s="17">
        <v>49</v>
      </c>
      <c r="C54" s="17">
        <v>17705</v>
      </c>
      <c r="D54" s="17">
        <v>88</v>
      </c>
      <c r="E54" s="25">
        <v>0</v>
      </c>
      <c r="F54" s="17">
        <v>32</v>
      </c>
      <c r="G54" s="18">
        <v>5748</v>
      </c>
      <c r="H54" s="13">
        <f t="shared" si="1"/>
        <v>0</v>
      </c>
      <c r="I54" s="14">
        <f t="shared" si="2"/>
        <v>505.07991910186558</v>
      </c>
      <c r="J54" s="23">
        <v>0</v>
      </c>
      <c r="K54" s="14">
        <f t="shared" si="4"/>
        <v>505.07991910186558</v>
      </c>
      <c r="L54" s="14">
        <f t="shared" si="0"/>
        <v>0</v>
      </c>
      <c r="M54" s="14">
        <f t="shared" si="5"/>
        <v>505.07991910186558</v>
      </c>
    </row>
    <row r="55" spans="1:14" s="15" customFormat="1" ht="18" customHeight="1" x14ac:dyDescent="0.2">
      <c r="A55" s="27"/>
      <c r="B55" s="17">
        <v>50</v>
      </c>
      <c r="C55" s="25">
        <v>17711</v>
      </c>
      <c r="D55" s="25">
        <v>88</v>
      </c>
      <c r="E55" s="25">
        <v>0</v>
      </c>
      <c r="F55" s="25">
        <v>32</v>
      </c>
      <c r="G55" s="26">
        <v>5748</v>
      </c>
      <c r="H55" s="13">
        <f t="shared" si="1"/>
        <v>0</v>
      </c>
      <c r="I55" s="14">
        <f t="shared" si="2"/>
        <v>505.07991910186558</v>
      </c>
      <c r="J55" s="14">
        <f t="shared" si="3"/>
        <v>46.567206187511786</v>
      </c>
      <c r="K55" s="14">
        <f t="shared" si="4"/>
        <v>551.64712528937741</v>
      </c>
      <c r="L55" s="14">
        <f t="shared" si="0"/>
        <v>0</v>
      </c>
      <c r="M55" s="14">
        <f t="shared" si="5"/>
        <v>551.64712528937741</v>
      </c>
    </row>
    <row r="56" spans="1:14" s="15" customFormat="1" ht="18" customHeight="1" x14ac:dyDescent="0.2">
      <c r="A56" s="27"/>
      <c r="B56" s="28"/>
      <c r="C56" s="28" t="s">
        <v>23</v>
      </c>
      <c r="D56" s="29">
        <f>SUM(D6:D55)</f>
        <v>4038</v>
      </c>
      <c r="E56" s="29">
        <f t="shared" ref="E56:M56" si="6">SUM(E6:E55)</f>
        <v>60</v>
      </c>
      <c r="F56" s="29">
        <f t="shared" si="6"/>
        <v>2418</v>
      </c>
      <c r="G56" s="29">
        <f t="shared" si="6"/>
        <v>290093</v>
      </c>
      <c r="H56" s="30">
        <f t="shared" si="6"/>
        <v>0</v>
      </c>
      <c r="I56" s="30">
        <f t="shared" si="6"/>
        <v>23176.280833333341</v>
      </c>
      <c r="J56" s="30">
        <f t="shared" si="6"/>
        <v>1870.0966666666666</v>
      </c>
      <c r="K56" s="30">
        <f t="shared" si="6"/>
        <v>25046.377499999995</v>
      </c>
      <c r="L56" s="30">
        <f>SUM(L6:L55)</f>
        <v>2700</v>
      </c>
      <c r="M56" s="30">
        <f t="shared" si="6"/>
        <v>27746.377499999995</v>
      </c>
    </row>
    <row r="57" spans="1:14" s="15" customFormat="1" ht="5.0999999999999996" customHeight="1" x14ac:dyDescent="0.2">
      <c r="A57" s="27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4" s="15" customFormat="1" ht="18" customHeight="1" x14ac:dyDescent="0.2">
      <c r="A58" s="27"/>
      <c r="B58" s="16"/>
      <c r="C58" s="16"/>
      <c r="D58" s="16"/>
      <c r="E58" s="16"/>
      <c r="F58" s="31" t="s">
        <v>24</v>
      </c>
      <c r="G58" s="31"/>
      <c r="H58" s="31"/>
      <c r="I58" s="32"/>
      <c r="J58" s="33"/>
      <c r="K58" s="33"/>
      <c r="L58" s="34">
        <f>M56*'[1]1'!E17</f>
        <v>332956.52999999991</v>
      </c>
      <c r="M58" s="35"/>
    </row>
    <row r="59" spans="1:14" s="15" customFormat="1" ht="50.1" customHeight="1" x14ac:dyDescent="0.2">
      <c r="A59" s="36" t="s">
        <v>25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</sheetData>
  <mergeCells count="4">
    <mergeCell ref="A1:M1"/>
    <mergeCell ref="F58:I58"/>
    <mergeCell ref="L58:M58"/>
    <mergeCell ref="A59:N59"/>
  </mergeCells>
  <printOptions horizontalCentered="1" verticalCentered="1"/>
  <pageMargins left="0" right="0" top="0" bottom="0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2015-07-30T13:04:14Z</dcterms:created>
  <dcterms:modified xsi:type="dcterms:W3CDTF">2015-07-30T13:04:56Z</dcterms:modified>
</cp:coreProperties>
</file>